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<sst xmlns="http://schemas.openxmlformats.org/spreadsheetml/2006/main" count="313" uniqueCount="106">
  <si>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</si>
  <si>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</si>
  <si>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</si>
  <si>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</si>
  <si>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</si>
  <si>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</si>
  <si>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</si>
  <si>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</si>
  <si>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</si>
  <si>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</si>
  <si>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</si>
  <si>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</si>
  <si>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</si>
  <si>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</si>
  <si>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</si>
  <si>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</si>
  <si>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</si>
  <si>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</si>
  <si>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</si>
  <si>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</si>
  <si>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</si>
  <si>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</si>
  <si>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</si>
  <si>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</si>
  <si>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</si>
  <si>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Other Taxes 2</t>
  </si>
  <si>
    <t>IIIrd Party i.e DGS&amp;D / RITES etc Inspection Charges @0.34%+Service Tax</t>
  </si>
  <si>
    <t xml:space="preserve">Less for Cenvat Credit,if any respect of Supplies Under full Excise Duty Category </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</si>
  <si>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</si>
  <si>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</si>
  <si>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</si>
  <si>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</si>
  <si>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</si>
  <si>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</si>
  <si>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</si>
  <si>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</si>
  <si>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</si>
  <si>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</si>
  <si>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</si>
  <si>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</si>
  <si>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</si>
  <si>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</si>
  <si>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</si>
  <si>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</si>
  <si>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</si>
  <si>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</si>
  <si>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</si>
  <si>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</si>
  <si>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</si>
  <si>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</si>
  <si>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</si>
  <si>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</si>
  <si>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</si>
  <si>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</si>
  <si>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</si>
  <si>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</si>
  <si>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</si>
  <si>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</si>
  <si>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</si>
  <si>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</si>
  <si>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</si>
  <si>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</si>
  <si>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</si>
  <si>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System administrator</t>
  </si>
  <si>
    <t>Statistical Data Analyst</t>
  </si>
  <si>
    <t>Documentation Expert</t>
  </si>
  <si>
    <t>Data Management Expert  / Data Executives – Budgetary Management and Financial Sanctions</t>
  </si>
  <si>
    <t>Data Executives /Data Aggregator</t>
  </si>
  <si>
    <t>Data Management Assistant</t>
  </si>
  <si>
    <t>Data Entry Operators</t>
  </si>
  <si>
    <t>Multi-Tasking Staff/Support Staff</t>
  </si>
  <si>
    <t>Company Secretary  </t>
  </si>
  <si>
    <t>Consultant (Civil)</t>
  </si>
  <si>
    <t>Chartered Accountant</t>
  </si>
  <si>
    <t>Sr.Civil Engineer</t>
  </si>
  <si>
    <t>Architect</t>
  </si>
  <si>
    <t>Accounts Officer</t>
  </si>
  <si>
    <t>Civil Engineer</t>
  </si>
  <si>
    <t>Asstt. Architect</t>
  </si>
  <si>
    <t>MIS   Officer</t>
  </si>
  <si>
    <t>Legal Executive</t>
  </si>
  <si>
    <t>Web Developer</t>
  </si>
  <si>
    <t>Private Secretary</t>
  </si>
  <si>
    <t>GIS Assistant</t>
  </si>
  <si>
    <t xml:space="preserve">Policy and Program Support Executive </t>
  </si>
  <si>
    <t>IEC Executive</t>
  </si>
  <si>
    <t>Social Mobilization Executive</t>
  </si>
  <si>
    <t>Finance Assistant</t>
  </si>
  <si>
    <t xml:space="preserve"> Office Assistant </t>
  </si>
  <si>
    <t>Computer Operator</t>
  </si>
  <si>
    <t>Hindi Typist</t>
  </si>
  <si>
    <t>Multi-Tasking Staff</t>
  </si>
  <si>
    <t>Supporting Staff</t>
  </si>
  <si>
    <t>Item</t>
  </si>
  <si>
    <t>PF/ESI Contribution of Employer</t>
  </si>
  <si>
    <t>Life Insurance contribution of Employer</t>
  </si>
  <si>
    <t>Medical Insurance</t>
  </si>
  <si>
    <t>Agency Profit</t>
  </si>
  <si>
    <t>Total Agency charges
(13+14+15+16)*4</t>
  </si>
  <si>
    <t>Applicable GST /ST rates
(17+54)*18%</t>
  </si>
  <si>
    <t>NUMBER of Months</t>
  </si>
  <si>
    <t>Name of Work: &lt;  PROPOSAL FOR SELECTION OF AGENCY FOR DATA RESOURCE CUM MONITORING CENTRE (DRMC) UNDER PRADHAN MANTRI AWAS YOJANA (URBAN)-HOUSING FOR ALL AND OTHER TECHNICAL &amp; ALLIED SUPPORT ACTIVITIES OF BMTPC &gt;</t>
  </si>
  <si>
    <t>Contract No:    &lt;BMT/ADMIN/AGENCY/01/2018 &gt;</t>
  </si>
  <si>
    <t>Total Man Month rates
(for 3 yrs)
(17+53+54)*12</t>
  </si>
  <si>
    <t>Total
(4*6)</t>
  </si>
  <si>
    <t>Tender Inviting Authority: &lt; Chief PMT &amp; Admin, BMTPC &gt;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</si>
</sst>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 numFmtId="184" formatCode="[$-409]mmmm\ dd\,\ yyyy"/>
    <numFmt numFmtId="185" formatCode="[$-409]h:mm:ss\ AM/PM"/>
    <numFmt numFmtId="186" formatCode="_(* #,##0.0_);_(* \(#,##0.0\);_(* &quot;-&quot;??_);_(@_)"/>
    <numFmt numFmtId="187" formatCode="_(* #,##0_);_(* \(#,##0\);_(* &quot;-&quot;??_);_(@_)"/>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Bookman Old Style"/>
      <family val="1"/>
    </font>
    <font>
      <b/>
      <sz val="12"/>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23"/>
      <name val="Calibri"/>
      <family val="2"/>
    </font>
    <font>
      <b/>
      <sz val="14"/>
      <color indexed="17"/>
      <name val="Arial"/>
      <family val="2"/>
    </font>
    <font>
      <b/>
      <u val="single"/>
      <sz val="16"/>
      <color indexed="10"/>
      <name val="Arial"/>
      <family val="2"/>
    </font>
    <font>
      <sz val="11"/>
      <color indexed="31"/>
      <name val="Arial"/>
      <family val="2"/>
    </font>
    <font>
      <b/>
      <sz val="12"/>
      <color indexed="16"/>
      <name val="Arial"/>
      <family val="2"/>
    </font>
    <font>
      <b/>
      <sz val="11"/>
      <color indexed="16"/>
      <name val="Arial"/>
      <family val="2"/>
    </font>
    <font>
      <sz val="12"/>
      <color indexed="8"/>
      <name val="Bookman Old Style"/>
      <family val="1"/>
    </font>
    <font>
      <sz val="11"/>
      <color indexed="8"/>
      <name val="Bookman Old Style"/>
      <family val="1"/>
    </font>
    <font>
      <sz val="5"/>
      <color indexed="8"/>
      <name val="Bookman Old Style"/>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0" tint="-0.4999699890613556"/>
      <name val="Calibri"/>
      <family val="2"/>
    </font>
    <font>
      <b/>
      <sz val="14"/>
      <color rgb="FF007A37"/>
      <name val="Arial"/>
      <family val="2"/>
    </font>
    <font>
      <sz val="11"/>
      <color theme="4" tint="0.7999799847602844"/>
      <name val="Arial"/>
      <family val="2"/>
    </font>
    <font>
      <b/>
      <sz val="12"/>
      <color rgb="FF800000"/>
      <name val="Arial"/>
      <family val="2"/>
    </font>
    <font>
      <b/>
      <sz val="11"/>
      <color rgb="FF800000"/>
      <name val="Arial"/>
      <family val="2"/>
    </font>
    <font>
      <sz val="12"/>
      <color rgb="FF000000"/>
      <name val="Bookman Old Style"/>
      <family val="1"/>
    </font>
    <font>
      <sz val="11"/>
      <color rgb="FF000000"/>
      <name val="Bookman Old Style"/>
      <family val="1"/>
    </font>
    <font>
      <sz val="5"/>
      <color rgb="FF000000"/>
      <name val="Bookman Old Style"/>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style="thin"/>
      <right/>
      <top>
        <color indexed="63"/>
      </top>
      <bottom style="thin"/>
    </border>
    <border>
      <left>
        <color indexed="63"/>
      </left>
      <right>
        <color indexed="63"/>
      </right>
      <top>
        <color indexed="63"/>
      </top>
      <bottom style="thin"/>
    </border>
    <border>
      <left style="thin"/>
      <right/>
      <top>
        <color indexed="63"/>
      </top>
      <bottom/>
    </border>
    <border>
      <left/>
      <right style="thin"/>
      <top style="thin"/>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5">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68" fillId="0" borderId="11"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69"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72"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1"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172" fontId="70" fillId="0" borderId="12" xfId="57" applyNumberFormat="1" applyFont="1" applyFill="1" applyBorder="1" applyAlignment="1">
      <alignment horizontal="center" vertical="top" wrapText="1"/>
      <protection/>
    </xf>
    <xf numFmtId="0" fontId="2" fillId="0" borderId="12" xfId="58" applyNumberFormat="1" applyFont="1" applyFill="1" applyBorder="1" applyAlignment="1" applyProtection="1">
      <alignment horizontal="right" vertical="top"/>
      <protection/>
    </xf>
    <xf numFmtId="0" fontId="2" fillId="0" borderId="12"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1" fillId="0" borderId="0" xfId="57" applyNumberFormat="1" applyFont="1" applyFill="1">
      <alignment/>
      <protection/>
    </xf>
    <xf numFmtId="172" fontId="72"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0" fontId="66" fillId="0" borderId="0" xfId="59" applyNumberFormat="1" applyFont="1" applyFill="1" applyBorder="1" applyAlignment="1" applyProtection="1">
      <alignment horizontal="center" vertical="center"/>
      <protection/>
    </xf>
    <xf numFmtId="2" fontId="2" fillId="0" borderId="15" xfId="58" applyNumberFormat="1" applyFont="1" applyFill="1" applyBorder="1" applyAlignment="1">
      <alignment horizontal="right" vertical="top"/>
      <protection/>
    </xf>
    <xf numFmtId="2" fontId="2" fillId="33" borderId="12" xfId="57" applyNumberFormat="1" applyFont="1" applyFill="1" applyBorder="1" applyAlignment="1" applyProtection="1">
      <alignment horizontal="right" vertical="top"/>
      <protection locked="0"/>
    </xf>
    <xf numFmtId="172" fontId="2" fillId="0" borderId="0" xfId="57" applyNumberFormat="1" applyFont="1" applyFill="1" applyBorder="1" applyAlignment="1">
      <alignment horizontal="center" vertical="top" wrapText="1"/>
      <protection/>
    </xf>
    <xf numFmtId="0" fontId="69" fillId="0" borderId="11" xfId="58" applyNumberFormat="1" applyFont="1" applyFill="1" applyBorder="1" applyAlignment="1">
      <alignment horizontal="left" wrapText="1" readingOrder="1"/>
      <protection/>
    </xf>
    <xf numFmtId="0" fontId="3" fillId="0" borderId="11" xfId="57" applyNumberFormat="1" applyFont="1" applyFill="1" applyBorder="1" applyAlignment="1">
      <alignment horizontal="left" vertical="top"/>
      <protection/>
    </xf>
    <xf numFmtId="0" fontId="3" fillId="0" borderId="11" xfId="58" applyNumberFormat="1" applyFont="1" applyFill="1" applyBorder="1" applyAlignment="1">
      <alignmen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2" fillId="0" borderId="18" xfId="58" applyNumberFormat="1" applyFont="1" applyFill="1" applyBorder="1" applyAlignment="1">
      <alignment horizontal="left" vertical="top"/>
      <protection/>
    </xf>
    <xf numFmtId="0" fontId="2" fillId="0" borderId="19" xfId="58" applyNumberFormat="1" applyFont="1" applyFill="1" applyBorder="1" applyAlignment="1">
      <alignment horizontal="left" vertical="top"/>
      <protection/>
    </xf>
    <xf numFmtId="0" fontId="73" fillId="0" borderId="20" xfId="57" applyNumberFormat="1" applyFont="1" applyFill="1" applyBorder="1" applyAlignment="1" applyProtection="1">
      <alignment vertical="top"/>
      <protection/>
    </xf>
    <xf numFmtId="0" fontId="14" fillId="0" borderId="14" xfId="58" applyNumberFormat="1" applyFont="1" applyFill="1" applyBorder="1" applyAlignment="1" applyProtection="1">
      <alignment vertical="center" wrapText="1"/>
      <protection locked="0"/>
    </xf>
    <xf numFmtId="0" fontId="74" fillId="33" borderId="14" xfId="58" applyNumberFormat="1" applyFont="1" applyFill="1" applyBorder="1" applyAlignment="1" applyProtection="1">
      <alignment vertical="center" wrapText="1"/>
      <protection locked="0"/>
    </xf>
    <xf numFmtId="10" fontId="75" fillId="33" borderId="14" xfId="63" applyNumberFormat="1" applyFont="1" applyFill="1" applyBorder="1" applyAlignment="1">
      <alignment horizontal="center" vertical="center"/>
    </xf>
    <xf numFmtId="0" fontId="3" fillId="0" borderId="14" xfId="57" applyNumberFormat="1" applyFont="1" applyFill="1" applyBorder="1" applyAlignment="1" applyProtection="1">
      <alignment vertical="top"/>
      <protection/>
    </xf>
    <xf numFmtId="0" fontId="13" fillId="0" borderId="14" xfId="58" applyNumberFormat="1" applyFont="1" applyFill="1" applyBorder="1" applyAlignment="1" applyProtection="1">
      <alignment vertical="center" wrapText="1"/>
      <protection locked="0"/>
    </xf>
    <xf numFmtId="0" fontId="14" fillId="0" borderId="14" xfId="58" applyNumberFormat="1" applyFont="1" applyFill="1" applyBorder="1" applyAlignment="1" applyProtection="1">
      <alignment vertical="center" wrapText="1"/>
      <protection/>
    </xf>
    <xf numFmtId="2" fontId="15" fillId="0" borderId="12" xfId="58" applyNumberFormat="1" applyFont="1" applyFill="1" applyBorder="1" applyAlignment="1">
      <alignment vertical="top"/>
      <protection/>
    </xf>
    <xf numFmtId="2" fontId="2" fillId="0" borderId="12" xfId="57" applyNumberFormat="1" applyFont="1" applyFill="1" applyBorder="1" applyAlignment="1" applyProtection="1">
      <alignment horizontal="right" vertical="top"/>
      <protection locked="0"/>
    </xf>
    <xf numFmtId="2" fontId="2" fillId="0" borderId="12" xfId="42" applyNumberFormat="1" applyFont="1" applyFill="1" applyBorder="1" applyAlignment="1" applyProtection="1">
      <alignment horizontal="right" vertical="top"/>
      <protection locked="0"/>
    </xf>
    <xf numFmtId="2" fontId="16" fillId="0" borderId="12" xfId="58" applyNumberFormat="1" applyFont="1" applyFill="1" applyBorder="1" applyAlignment="1">
      <alignment horizontal="right" vertical="center"/>
      <protection/>
    </xf>
    <xf numFmtId="0" fontId="3" fillId="0" borderId="10" xfId="58" applyNumberFormat="1" applyFont="1" applyFill="1" applyBorder="1" applyAlignment="1">
      <alignment horizontal="center" vertical="top"/>
      <protection/>
    </xf>
    <xf numFmtId="2" fontId="2" fillId="33" borderId="2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vertical="top" wrapText="1"/>
      <protection/>
    </xf>
    <xf numFmtId="0" fontId="2" fillId="0" borderId="11" xfId="57" applyNumberFormat="1" applyFont="1" applyFill="1" applyBorder="1" applyAlignment="1" applyProtection="1">
      <alignment horizontal="right" vertical="top"/>
      <protection/>
    </xf>
    <xf numFmtId="0" fontId="3" fillId="0" borderId="13" xfId="58" applyNumberFormat="1" applyFont="1" applyFill="1" applyBorder="1" applyAlignment="1">
      <alignment vertical="top"/>
      <protection/>
    </xf>
    <xf numFmtId="0" fontId="76" fillId="0" borderId="12" xfId="0" applyFont="1" applyFill="1" applyBorder="1" applyAlignment="1">
      <alignment vertical="center" wrapText="1"/>
    </xf>
    <xf numFmtId="0" fontId="76" fillId="0" borderId="12" xfId="0" applyFont="1" applyFill="1" applyBorder="1" applyAlignment="1">
      <alignment horizontal="center" vertical="center" wrapText="1"/>
    </xf>
    <xf numFmtId="2" fontId="77" fillId="0" borderId="12" xfId="0" applyNumberFormat="1" applyFont="1" applyFill="1" applyBorder="1" applyAlignment="1">
      <alignment horizontal="right" vertical="top" wrapText="1"/>
    </xf>
    <xf numFmtId="2" fontId="76" fillId="0" borderId="12" xfId="0" applyNumberFormat="1" applyFont="1" applyFill="1" applyBorder="1" applyAlignment="1">
      <alignment vertical="top" wrapText="1"/>
    </xf>
    <xf numFmtId="0" fontId="78" fillId="0" borderId="12" xfId="0" applyFont="1" applyFill="1" applyBorder="1" applyAlignment="1">
      <alignment horizontal="right" vertical="top" wrapText="1"/>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pplyProtection="1">
      <alignment horizontal="center" vertical="top"/>
      <protection/>
    </xf>
    <xf numFmtId="0" fontId="2" fillId="0" borderId="12" xfId="57" applyNumberFormat="1" applyFont="1" applyFill="1" applyBorder="1" applyAlignment="1" applyProtection="1">
      <alignment horizontal="center" vertical="top"/>
      <protection locked="0"/>
    </xf>
    <xf numFmtId="2" fontId="16" fillId="0" borderId="13" xfId="58" applyNumberFormat="1" applyFont="1" applyFill="1" applyBorder="1" applyAlignment="1">
      <alignment horizontal="center" vertical="center"/>
      <protection/>
    </xf>
    <xf numFmtId="0" fontId="73" fillId="0" borderId="14" xfId="58" applyNumberFormat="1" applyFont="1" applyFill="1" applyBorder="1" applyAlignment="1">
      <alignment horizontal="center" vertical="top"/>
      <protection/>
    </xf>
    <xf numFmtId="0" fontId="0" fillId="0" borderId="0" xfId="57" applyNumberFormat="1" applyFill="1" applyAlignment="1">
      <alignment horizontal="center"/>
      <protection/>
    </xf>
    <xf numFmtId="0" fontId="2" fillId="0" borderId="11" xfId="57"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0" fontId="2" fillId="0" borderId="0" xfId="57" applyNumberFormat="1" applyFont="1" applyFill="1" applyBorder="1" applyAlignment="1">
      <alignment horizontal="center" vertical="center"/>
      <protection/>
    </xf>
    <xf numFmtId="0" fontId="2" fillId="0" borderId="11" xfId="57" applyNumberFormat="1" applyFont="1" applyFill="1" applyBorder="1" applyAlignment="1" applyProtection="1">
      <alignment horizontal="center" vertical="center"/>
      <protection locked="0"/>
    </xf>
    <xf numFmtId="0" fontId="2" fillId="0" borderId="12" xfId="57" applyNumberFormat="1" applyFont="1" applyFill="1" applyBorder="1" applyAlignment="1" applyProtection="1">
      <alignment horizontal="center" vertical="center"/>
      <protection locked="0"/>
    </xf>
    <xf numFmtId="0" fontId="13" fillId="0" borderId="14" xfId="63"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vertical="center"/>
      <protection/>
    </xf>
    <xf numFmtId="0" fontId="2" fillId="0" borderId="12" xfId="59" applyNumberFormat="1" applyFont="1" applyFill="1" applyBorder="1" applyAlignment="1">
      <alignment horizontal="left" vertical="top"/>
      <protection/>
    </xf>
    <xf numFmtId="0" fontId="6" fillId="0" borderId="10"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7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19"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iran\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M47"/>
  <sheetViews>
    <sheetView showGridLines="0" zoomScale="73" zoomScaleNormal="73" zoomScalePageLayoutView="0" workbookViewId="0" topLeftCell="A1">
      <selection activeCell="O18" sqref="O18"/>
    </sheetView>
  </sheetViews>
  <sheetFormatPr defaultColWidth="9.140625" defaultRowHeight="15"/>
  <cols>
    <col min="1" max="1" width="15.421875" style="42" customWidth="1"/>
    <col min="2" max="2" width="47.8515625" style="42" customWidth="1"/>
    <col min="3" max="3" width="10.140625" style="42" hidden="1" customWidth="1"/>
    <col min="4" max="4" width="14.57421875" style="42" customWidth="1"/>
    <col min="5" max="5" width="11.28125" style="42" customWidth="1"/>
    <col min="6" max="6" width="16.00390625" style="42" customWidth="1"/>
    <col min="7" max="7" width="14.140625" style="84" customWidth="1"/>
    <col min="8" max="9" width="12.140625" style="42" hidden="1" customWidth="1"/>
    <col min="10" max="10" width="9.00390625" style="42" hidden="1" customWidth="1"/>
    <col min="11" max="11" width="19.57421875" style="42" customWidth="1"/>
    <col min="12" max="12" width="13.28125" style="91" customWidth="1"/>
    <col min="13" max="13" width="19.00390625" style="42" customWidth="1"/>
    <col min="14" max="14" width="15.28125" style="43" customWidth="1"/>
    <col min="15" max="15" width="14.28125" style="42" customWidth="1"/>
    <col min="16" max="16" width="17.28125" style="42" customWidth="1"/>
    <col min="17" max="17" width="18.421875" style="42" customWidth="1"/>
    <col min="18" max="18" width="17.421875" style="42" hidden="1" customWidth="1"/>
    <col min="19" max="19" width="14.7109375" style="42" hidden="1" customWidth="1"/>
    <col min="20" max="20" width="14.8515625" style="42" hidden="1" customWidth="1"/>
    <col min="21" max="21" width="16.421875" style="42" hidden="1" customWidth="1"/>
    <col min="22" max="22" width="13.00390625" style="42" hidden="1" customWidth="1"/>
    <col min="23" max="51" width="9.140625" style="42" hidden="1" customWidth="1"/>
    <col min="52" max="52" width="10.28125" style="42" hidden="1" customWidth="1"/>
    <col min="53" max="53" width="20.28125" style="42" customWidth="1"/>
    <col min="54" max="54" width="16.7109375" style="42" customWidth="1"/>
    <col min="55" max="55" width="19.57421875" style="42" customWidth="1"/>
    <col min="56" max="238" width="9.140625" style="42" customWidth="1"/>
    <col min="239" max="243" width="9.140625" style="44" customWidth="1"/>
    <col min="244" max="16384" width="9.140625" style="42" customWidth="1"/>
  </cols>
  <sheetData>
    <row r="1" spans="1:243" s="1" customFormat="1" ht="25.5" customHeight="1">
      <c r="A1" s="98" t="str">
        <f>B2&amp;" BoQ"</f>
        <v>Item Rate BoQ</v>
      </c>
      <c r="B1" s="98"/>
      <c r="C1" s="98"/>
      <c r="D1" s="98"/>
      <c r="E1" s="98"/>
      <c r="F1" s="98"/>
      <c r="G1" s="98"/>
      <c r="H1" s="98"/>
      <c r="I1" s="98"/>
      <c r="J1" s="98"/>
      <c r="K1" s="98"/>
      <c r="L1" s="98"/>
      <c r="O1" s="2"/>
      <c r="P1" s="2"/>
      <c r="Q1" s="3"/>
      <c r="IE1" s="3"/>
      <c r="IF1" s="3"/>
      <c r="IG1" s="3"/>
      <c r="IH1" s="3"/>
      <c r="II1" s="3"/>
    </row>
    <row r="2" spans="1:17" s="1" customFormat="1" ht="25.5" customHeight="1" hidden="1">
      <c r="A2" s="4" t="s">
        <v>3</v>
      </c>
      <c r="B2" s="4" t="s">
        <v>4</v>
      </c>
      <c r="C2" s="47" t="s">
        <v>5</v>
      </c>
      <c r="D2" s="47" t="s">
        <v>6</v>
      </c>
      <c r="E2" s="4" t="s">
        <v>7</v>
      </c>
      <c r="G2" s="79"/>
      <c r="J2" s="5"/>
      <c r="K2" s="5"/>
      <c r="L2" s="87"/>
      <c r="O2" s="2"/>
      <c r="P2" s="2"/>
      <c r="Q2" s="3"/>
    </row>
    <row r="3" spans="1:243" s="1" customFormat="1" ht="30" customHeight="1" hidden="1">
      <c r="A3" s="1" t="s">
        <v>8</v>
      </c>
      <c r="C3" s="1" t="s">
        <v>9</v>
      </c>
      <c r="G3" s="79"/>
      <c r="L3" s="79"/>
      <c r="IE3" s="3"/>
      <c r="IF3" s="3"/>
      <c r="IG3" s="3"/>
      <c r="IH3" s="3"/>
      <c r="II3" s="3"/>
    </row>
    <row r="4" spans="1:243" s="6" customFormat="1" ht="30.75" customHeight="1">
      <c r="A4" s="99" t="s">
        <v>105</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E4" s="7"/>
      <c r="IF4" s="7"/>
      <c r="IG4" s="7"/>
      <c r="IH4" s="7"/>
      <c r="II4" s="7"/>
    </row>
    <row r="5" spans="1:243" s="6" customFormat="1" ht="30.75" customHeight="1">
      <c r="A5" s="99" t="s">
        <v>101</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7"/>
      <c r="IF5" s="7"/>
      <c r="IG5" s="7"/>
      <c r="IH5" s="7"/>
      <c r="II5" s="7"/>
    </row>
    <row r="6" spans="1:243" s="6" customFormat="1" ht="30.75" customHeight="1">
      <c r="A6" s="99" t="s">
        <v>102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7"/>
      <c r="IF6" s="7"/>
      <c r="IG6" s="7"/>
      <c r="IH6" s="7"/>
      <c r="II6" s="7"/>
    </row>
    <row r="7" spans="1:243" s="6" customFormat="1" ht="29.25" customHeight="1" hidden="1">
      <c r="A7" s="100" t="s">
        <v>10</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7"/>
      <c r="IF7" s="7"/>
      <c r="IG7" s="7"/>
      <c r="IH7" s="7"/>
      <c r="II7" s="7"/>
    </row>
    <row r="8" spans="1:243" s="9" customFormat="1" ht="61.5" customHeight="1">
      <c r="A8" s="8" t="s">
        <v>61</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3"/>
      <c r="IE8" s="10"/>
      <c r="IF8" s="10"/>
      <c r="IG8" s="10"/>
      <c r="IH8" s="10"/>
      <c r="II8" s="10"/>
    </row>
    <row r="9" spans="1:243" s="11" customFormat="1" ht="61.5" customHeight="1">
      <c r="A9" s="95" t="s">
        <v>11</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7"/>
      <c r="IE9" s="12"/>
      <c r="IF9" s="12"/>
      <c r="IG9" s="12"/>
      <c r="IH9" s="12"/>
      <c r="II9" s="12"/>
    </row>
    <row r="10" spans="1:243" s="14" customFormat="1" ht="18.75" customHeight="1">
      <c r="A10" s="13" t="s">
        <v>12</v>
      </c>
      <c r="B10" s="13" t="s">
        <v>13</v>
      </c>
      <c r="C10" s="13" t="s">
        <v>13</v>
      </c>
      <c r="D10" s="13" t="s">
        <v>12</v>
      </c>
      <c r="E10" s="13" t="s">
        <v>13</v>
      </c>
      <c r="F10" s="13" t="s">
        <v>12</v>
      </c>
      <c r="G10" s="13" t="s">
        <v>12</v>
      </c>
      <c r="H10" s="13" t="s">
        <v>15</v>
      </c>
      <c r="I10" s="13" t="s">
        <v>13</v>
      </c>
      <c r="J10" s="13" t="s">
        <v>12</v>
      </c>
      <c r="K10" s="13" t="s">
        <v>16</v>
      </c>
      <c r="L10" s="85" t="s">
        <v>13</v>
      </c>
      <c r="M10" s="13" t="s">
        <v>12</v>
      </c>
      <c r="N10" s="13" t="s">
        <v>12</v>
      </c>
      <c r="O10" s="13" t="s">
        <v>12</v>
      </c>
      <c r="P10" s="13" t="s">
        <v>12</v>
      </c>
      <c r="Q10" s="13" t="s">
        <v>12</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12</v>
      </c>
      <c r="IE10" s="15"/>
      <c r="IF10" s="15"/>
      <c r="IG10" s="15"/>
      <c r="IH10" s="15"/>
      <c r="II10" s="15"/>
    </row>
    <row r="11" spans="1:243" s="14" customFormat="1" ht="94.5" customHeight="1">
      <c r="A11" s="13" t="s">
        <v>0</v>
      </c>
      <c r="B11" s="13" t="s">
        <v>18</v>
      </c>
      <c r="C11" s="13" t="s">
        <v>1</v>
      </c>
      <c r="D11" s="13" t="s">
        <v>19</v>
      </c>
      <c r="E11" s="13" t="s">
        <v>20</v>
      </c>
      <c r="F11" s="13" t="s">
        <v>62</v>
      </c>
      <c r="G11" s="13" t="s">
        <v>100</v>
      </c>
      <c r="H11" s="13"/>
      <c r="I11" s="13" t="s">
        <v>21</v>
      </c>
      <c r="J11" s="13" t="s">
        <v>22</v>
      </c>
      <c r="K11" s="13" t="s">
        <v>23</v>
      </c>
      <c r="L11" s="85" t="s">
        <v>24</v>
      </c>
      <c r="M11" s="13" t="s">
        <v>94</v>
      </c>
      <c r="N11" s="13" t="s">
        <v>95</v>
      </c>
      <c r="O11" s="13" t="s">
        <v>96</v>
      </c>
      <c r="P11" s="13" t="s">
        <v>97</v>
      </c>
      <c r="Q11" s="13" t="s">
        <v>104</v>
      </c>
      <c r="R11" s="13"/>
      <c r="S11" s="13"/>
      <c r="T11" s="13" t="s">
        <v>25</v>
      </c>
      <c r="U11" s="13" t="s">
        <v>26</v>
      </c>
      <c r="V11" s="13" t="s">
        <v>27</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t="s">
        <v>98</v>
      </c>
      <c r="BB11" s="16" t="s">
        <v>99</v>
      </c>
      <c r="BC11" s="16" t="s">
        <v>103</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86">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32" customFormat="1" ht="18.75" customHeight="1">
      <c r="A13" s="18">
        <v>1</v>
      </c>
      <c r="B13" s="71" t="s">
        <v>93</v>
      </c>
      <c r="C13" s="51" t="s">
        <v>28</v>
      </c>
      <c r="D13" s="53"/>
      <c r="E13" s="52"/>
      <c r="F13" s="53"/>
      <c r="G13" s="80"/>
      <c r="H13" s="72"/>
      <c r="I13" s="53"/>
      <c r="J13" s="54"/>
      <c r="K13" s="55"/>
      <c r="L13" s="88"/>
      <c r="M13" s="25"/>
      <c r="N13" s="26"/>
      <c r="O13" s="26"/>
      <c r="P13" s="27"/>
      <c r="Q13" s="26"/>
      <c r="R13" s="26"/>
      <c r="S13" s="2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29"/>
      <c r="BB13" s="30"/>
      <c r="BC13" s="31"/>
      <c r="IE13" s="33">
        <v>1</v>
      </c>
      <c r="IF13" s="33" t="s">
        <v>29</v>
      </c>
      <c r="IG13" s="33" t="s">
        <v>30</v>
      </c>
      <c r="IH13" s="33">
        <v>10</v>
      </c>
      <c r="II13" s="33" t="s">
        <v>31</v>
      </c>
    </row>
    <row r="14" spans="1:243" s="32" customFormat="1" ht="18.75" customHeight="1">
      <c r="A14" s="69">
        <v>1.01</v>
      </c>
      <c r="B14" s="74" t="s">
        <v>63</v>
      </c>
      <c r="C14" s="19" t="s">
        <v>32</v>
      </c>
      <c r="D14" s="75">
        <v>1</v>
      </c>
      <c r="E14" s="21" t="s">
        <v>33</v>
      </c>
      <c r="F14" s="76">
        <v>85000</v>
      </c>
      <c r="G14" s="81">
        <v>12</v>
      </c>
      <c r="H14" s="22"/>
      <c r="I14" s="20" t="s">
        <v>34</v>
      </c>
      <c r="J14" s="23">
        <f aca="true" t="shared" si="0" ref="J14:J21">IF(I14="Less(-)",-1,1)</f>
        <v>1</v>
      </c>
      <c r="K14" s="24" t="s">
        <v>58</v>
      </c>
      <c r="L14" s="89" t="s">
        <v>7</v>
      </c>
      <c r="M14" s="70"/>
      <c r="N14" s="49"/>
      <c r="O14" s="49"/>
      <c r="P14" s="49"/>
      <c r="Q14" s="67">
        <f aca="true" t="shared" si="1" ref="Q14:Q43">D14*F14</f>
        <v>85000</v>
      </c>
      <c r="R14" s="66"/>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48">
        <f aca="true" t="shared" si="2" ref="BA14:BA43">(M14+N14+O14+P14)*D14</f>
        <v>0</v>
      </c>
      <c r="BB14" s="48">
        <f>(Q14+BA14)*18/100</f>
        <v>15300</v>
      </c>
      <c r="BC14" s="48">
        <f>(Q14+BA14+BB14)*G14</f>
        <v>1203600</v>
      </c>
      <c r="IE14" s="33">
        <v>1.01</v>
      </c>
      <c r="IF14" s="33" t="s">
        <v>35</v>
      </c>
      <c r="IG14" s="33" t="s">
        <v>30</v>
      </c>
      <c r="IH14" s="33">
        <v>123.223</v>
      </c>
      <c r="II14" s="33" t="s">
        <v>33</v>
      </c>
    </row>
    <row r="15" spans="1:243" s="32" customFormat="1" ht="18.75" customHeight="1">
      <c r="A15" s="69">
        <v>1.02</v>
      </c>
      <c r="B15" s="74" t="s">
        <v>64</v>
      </c>
      <c r="C15" s="19" t="s">
        <v>36</v>
      </c>
      <c r="D15" s="75">
        <v>1</v>
      </c>
      <c r="E15" s="21" t="s">
        <v>33</v>
      </c>
      <c r="F15" s="76">
        <v>50000</v>
      </c>
      <c r="G15" s="81">
        <v>12</v>
      </c>
      <c r="H15" s="34"/>
      <c r="I15" s="20" t="s">
        <v>34</v>
      </c>
      <c r="J15" s="23">
        <f t="shared" si="0"/>
        <v>1</v>
      </c>
      <c r="K15" s="24" t="s">
        <v>58</v>
      </c>
      <c r="L15" s="89" t="s">
        <v>7</v>
      </c>
      <c r="M15" s="70"/>
      <c r="N15" s="49"/>
      <c r="O15" s="49"/>
      <c r="P15" s="49"/>
      <c r="Q15" s="67">
        <f t="shared" si="1"/>
        <v>50000</v>
      </c>
      <c r="R15" s="66"/>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48">
        <f t="shared" si="2"/>
        <v>0</v>
      </c>
      <c r="BB15" s="48">
        <f aca="true" t="shared" si="3" ref="BB15:BB43">(Q15+BA15)*18/100</f>
        <v>9000</v>
      </c>
      <c r="BC15" s="48">
        <f aca="true" t="shared" si="4" ref="BC15:BC43">(Q15+BA15+BB15)*G15</f>
        <v>708000</v>
      </c>
      <c r="IE15" s="33">
        <v>1.02</v>
      </c>
      <c r="IF15" s="33" t="s">
        <v>37</v>
      </c>
      <c r="IG15" s="33" t="s">
        <v>38</v>
      </c>
      <c r="IH15" s="33">
        <v>213</v>
      </c>
      <c r="II15" s="33" t="s">
        <v>33</v>
      </c>
    </row>
    <row r="16" spans="1:243" s="32" customFormat="1" ht="18.75" customHeight="1">
      <c r="A16" s="69">
        <v>1.03</v>
      </c>
      <c r="B16" s="74" t="s">
        <v>65</v>
      </c>
      <c r="C16" s="19" t="s">
        <v>39</v>
      </c>
      <c r="D16" s="75">
        <v>1</v>
      </c>
      <c r="E16" s="21" t="s">
        <v>33</v>
      </c>
      <c r="F16" s="76">
        <v>40000</v>
      </c>
      <c r="G16" s="81">
        <v>12</v>
      </c>
      <c r="H16" s="34"/>
      <c r="I16" s="20" t="s">
        <v>34</v>
      </c>
      <c r="J16" s="23">
        <f t="shared" si="0"/>
        <v>1</v>
      </c>
      <c r="K16" s="24" t="s">
        <v>58</v>
      </c>
      <c r="L16" s="89" t="s">
        <v>7</v>
      </c>
      <c r="M16" s="70"/>
      <c r="N16" s="49"/>
      <c r="O16" s="49"/>
      <c r="P16" s="49"/>
      <c r="Q16" s="67">
        <f t="shared" si="1"/>
        <v>40000</v>
      </c>
      <c r="R16" s="66"/>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48">
        <f t="shared" si="2"/>
        <v>0</v>
      </c>
      <c r="BB16" s="48">
        <f t="shared" si="3"/>
        <v>7200</v>
      </c>
      <c r="BC16" s="48">
        <f t="shared" si="4"/>
        <v>566400</v>
      </c>
      <c r="IE16" s="33">
        <v>2</v>
      </c>
      <c r="IF16" s="33" t="s">
        <v>29</v>
      </c>
      <c r="IG16" s="33" t="s">
        <v>40</v>
      </c>
      <c r="IH16" s="33">
        <v>10</v>
      </c>
      <c r="II16" s="33" t="s">
        <v>33</v>
      </c>
    </row>
    <row r="17" spans="1:243" s="32" customFormat="1" ht="18.75" customHeight="1">
      <c r="A17" s="69">
        <v>1.04</v>
      </c>
      <c r="B17" s="74" t="s">
        <v>66</v>
      </c>
      <c r="C17" s="19" t="s">
        <v>41</v>
      </c>
      <c r="D17" s="75">
        <v>2</v>
      </c>
      <c r="E17" s="21" t="s">
        <v>33</v>
      </c>
      <c r="F17" s="76">
        <v>40000</v>
      </c>
      <c r="G17" s="81">
        <v>12</v>
      </c>
      <c r="H17" s="34"/>
      <c r="I17" s="20" t="s">
        <v>34</v>
      </c>
      <c r="J17" s="23">
        <f t="shared" si="0"/>
        <v>1</v>
      </c>
      <c r="K17" s="24" t="s">
        <v>58</v>
      </c>
      <c r="L17" s="89" t="s">
        <v>7</v>
      </c>
      <c r="M17" s="70"/>
      <c r="N17" s="49"/>
      <c r="O17" s="49"/>
      <c r="P17" s="49"/>
      <c r="Q17" s="67">
        <f t="shared" si="1"/>
        <v>80000</v>
      </c>
      <c r="R17" s="66"/>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48">
        <f t="shared" si="2"/>
        <v>0</v>
      </c>
      <c r="BB17" s="48">
        <f t="shared" si="3"/>
        <v>14400</v>
      </c>
      <c r="BC17" s="48">
        <f t="shared" si="4"/>
        <v>1132800</v>
      </c>
      <c r="IE17" s="33">
        <v>3</v>
      </c>
      <c r="IF17" s="33" t="s">
        <v>42</v>
      </c>
      <c r="IG17" s="33" t="s">
        <v>43</v>
      </c>
      <c r="IH17" s="33">
        <v>10</v>
      </c>
      <c r="II17" s="33" t="s">
        <v>33</v>
      </c>
    </row>
    <row r="18" spans="1:243" s="32" customFormat="1" ht="18.75" customHeight="1">
      <c r="A18" s="69">
        <v>1.05</v>
      </c>
      <c r="B18" s="74" t="s">
        <v>67</v>
      </c>
      <c r="C18" s="19" t="s">
        <v>44</v>
      </c>
      <c r="D18" s="75">
        <v>2</v>
      </c>
      <c r="E18" s="21" t="s">
        <v>33</v>
      </c>
      <c r="F18" s="76">
        <v>26000</v>
      </c>
      <c r="G18" s="81">
        <v>12</v>
      </c>
      <c r="H18" s="34"/>
      <c r="I18" s="20" t="s">
        <v>34</v>
      </c>
      <c r="J18" s="23">
        <f t="shared" si="0"/>
        <v>1</v>
      </c>
      <c r="K18" s="24" t="s">
        <v>58</v>
      </c>
      <c r="L18" s="89" t="s">
        <v>7</v>
      </c>
      <c r="M18" s="70"/>
      <c r="N18" s="49"/>
      <c r="O18" s="49"/>
      <c r="P18" s="49"/>
      <c r="Q18" s="67">
        <f t="shared" si="1"/>
        <v>52000</v>
      </c>
      <c r="R18" s="66"/>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48">
        <f t="shared" si="2"/>
        <v>0</v>
      </c>
      <c r="BB18" s="48">
        <f t="shared" si="3"/>
        <v>9360</v>
      </c>
      <c r="BC18" s="48">
        <f t="shared" si="4"/>
        <v>736320</v>
      </c>
      <c r="IE18" s="33">
        <v>1.01</v>
      </c>
      <c r="IF18" s="33" t="s">
        <v>35</v>
      </c>
      <c r="IG18" s="33" t="s">
        <v>30</v>
      </c>
      <c r="IH18" s="33">
        <v>123.223</v>
      </c>
      <c r="II18" s="33" t="s">
        <v>33</v>
      </c>
    </row>
    <row r="19" spans="1:243" s="32" customFormat="1" ht="18.75" customHeight="1">
      <c r="A19" s="69">
        <v>1.06</v>
      </c>
      <c r="B19" s="74" t="s">
        <v>68</v>
      </c>
      <c r="C19" s="19" t="s">
        <v>45</v>
      </c>
      <c r="D19" s="75">
        <v>2</v>
      </c>
      <c r="E19" s="21" t="s">
        <v>33</v>
      </c>
      <c r="F19" s="76">
        <v>25000</v>
      </c>
      <c r="G19" s="81">
        <v>12</v>
      </c>
      <c r="H19" s="34"/>
      <c r="I19" s="20" t="s">
        <v>34</v>
      </c>
      <c r="J19" s="23">
        <f t="shared" si="0"/>
        <v>1</v>
      </c>
      <c r="K19" s="24" t="s">
        <v>58</v>
      </c>
      <c r="L19" s="89" t="s">
        <v>7</v>
      </c>
      <c r="M19" s="70"/>
      <c r="N19" s="49"/>
      <c r="O19" s="49"/>
      <c r="P19" s="49"/>
      <c r="Q19" s="67">
        <f t="shared" si="1"/>
        <v>50000</v>
      </c>
      <c r="R19" s="66"/>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7"/>
      <c r="AV19" s="36"/>
      <c r="AW19" s="36"/>
      <c r="AX19" s="36"/>
      <c r="AY19" s="36"/>
      <c r="AZ19" s="36"/>
      <c r="BA19" s="48">
        <f t="shared" si="2"/>
        <v>0</v>
      </c>
      <c r="BB19" s="48">
        <f t="shared" si="3"/>
        <v>9000</v>
      </c>
      <c r="BC19" s="48">
        <f t="shared" si="4"/>
        <v>708000</v>
      </c>
      <c r="IE19" s="33">
        <v>1.02</v>
      </c>
      <c r="IF19" s="33" t="s">
        <v>37</v>
      </c>
      <c r="IG19" s="33" t="s">
        <v>38</v>
      </c>
      <c r="IH19" s="33">
        <v>213</v>
      </c>
      <c r="II19" s="33" t="s">
        <v>33</v>
      </c>
    </row>
    <row r="20" spans="1:243" s="32" customFormat="1" ht="18.75" customHeight="1">
      <c r="A20" s="69">
        <v>1.07</v>
      </c>
      <c r="B20" s="74" t="s">
        <v>69</v>
      </c>
      <c r="C20" s="19" t="s">
        <v>46</v>
      </c>
      <c r="D20" s="75">
        <v>2</v>
      </c>
      <c r="E20" s="21" t="s">
        <v>33</v>
      </c>
      <c r="F20" s="76">
        <v>22000</v>
      </c>
      <c r="G20" s="81">
        <v>12</v>
      </c>
      <c r="H20" s="34"/>
      <c r="I20" s="20" t="s">
        <v>34</v>
      </c>
      <c r="J20" s="23">
        <f t="shared" si="0"/>
        <v>1</v>
      </c>
      <c r="K20" s="24" t="s">
        <v>58</v>
      </c>
      <c r="L20" s="89" t="s">
        <v>7</v>
      </c>
      <c r="M20" s="70"/>
      <c r="N20" s="49"/>
      <c r="O20" s="49"/>
      <c r="P20" s="49"/>
      <c r="Q20" s="67">
        <f t="shared" si="1"/>
        <v>44000</v>
      </c>
      <c r="R20" s="66"/>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48">
        <f t="shared" si="2"/>
        <v>0</v>
      </c>
      <c r="BB20" s="48">
        <f t="shared" si="3"/>
        <v>7920</v>
      </c>
      <c r="BC20" s="48">
        <f t="shared" si="4"/>
        <v>623040</v>
      </c>
      <c r="IE20" s="33">
        <v>2</v>
      </c>
      <c r="IF20" s="33" t="s">
        <v>29</v>
      </c>
      <c r="IG20" s="33" t="s">
        <v>40</v>
      </c>
      <c r="IH20" s="33">
        <v>10</v>
      </c>
      <c r="II20" s="33" t="s">
        <v>33</v>
      </c>
    </row>
    <row r="21" spans="1:243" s="32" customFormat="1" ht="18.75" customHeight="1">
      <c r="A21" s="69">
        <v>1.08</v>
      </c>
      <c r="B21" s="74" t="s">
        <v>70</v>
      </c>
      <c r="C21" s="19" t="s">
        <v>47</v>
      </c>
      <c r="D21" s="75">
        <v>1</v>
      </c>
      <c r="E21" s="21" t="s">
        <v>33</v>
      </c>
      <c r="F21" s="76">
        <v>18000</v>
      </c>
      <c r="G21" s="81">
        <v>12</v>
      </c>
      <c r="H21" s="34"/>
      <c r="I21" s="20" t="s">
        <v>34</v>
      </c>
      <c r="J21" s="23">
        <f t="shared" si="0"/>
        <v>1</v>
      </c>
      <c r="K21" s="24" t="s">
        <v>58</v>
      </c>
      <c r="L21" s="89" t="s">
        <v>7</v>
      </c>
      <c r="M21" s="70"/>
      <c r="N21" s="49"/>
      <c r="O21" s="49"/>
      <c r="P21" s="49"/>
      <c r="Q21" s="67">
        <f t="shared" si="1"/>
        <v>18000</v>
      </c>
      <c r="R21" s="66"/>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48">
        <f t="shared" si="2"/>
        <v>0</v>
      </c>
      <c r="BB21" s="48">
        <f t="shared" si="3"/>
        <v>3240</v>
      </c>
      <c r="BC21" s="48">
        <f t="shared" si="4"/>
        <v>254880</v>
      </c>
      <c r="IE21" s="33">
        <v>3</v>
      </c>
      <c r="IF21" s="33" t="s">
        <v>42</v>
      </c>
      <c r="IG21" s="33" t="s">
        <v>43</v>
      </c>
      <c r="IH21" s="33">
        <v>10</v>
      </c>
      <c r="II21" s="33" t="s">
        <v>33</v>
      </c>
    </row>
    <row r="22" spans="1:243" s="32" customFormat="1" ht="18.75" customHeight="1">
      <c r="A22" s="69">
        <v>1.09</v>
      </c>
      <c r="B22" s="74" t="s">
        <v>71</v>
      </c>
      <c r="C22" s="19" t="s">
        <v>48</v>
      </c>
      <c r="D22" s="75">
        <v>1</v>
      </c>
      <c r="E22" s="21" t="s">
        <v>33</v>
      </c>
      <c r="F22" s="77">
        <v>85000</v>
      </c>
      <c r="G22" s="81">
        <v>12</v>
      </c>
      <c r="H22" s="78"/>
      <c r="I22" s="20" t="s">
        <v>34</v>
      </c>
      <c r="J22" s="23">
        <f aca="true" t="shared" si="5" ref="J22:J43">IF(I22="Less(-)",-1,1)</f>
        <v>1</v>
      </c>
      <c r="K22" s="24" t="s">
        <v>58</v>
      </c>
      <c r="L22" s="89" t="s">
        <v>7</v>
      </c>
      <c r="M22" s="70"/>
      <c r="N22" s="49"/>
      <c r="O22" s="49"/>
      <c r="P22" s="49"/>
      <c r="Q22" s="67">
        <f t="shared" si="1"/>
        <v>85000</v>
      </c>
      <c r="R22" s="66"/>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48">
        <f t="shared" si="2"/>
        <v>0</v>
      </c>
      <c r="BB22" s="48">
        <f t="shared" si="3"/>
        <v>15300</v>
      </c>
      <c r="BC22" s="48">
        <f t="shared" si="4"/>
        <v>1203600</v>
      </c>
      <c r="IE22" s="33">
        <v>1.01</v>
      </c>
      <c r="IF22" s="33" t="s">
        <v>35</v>
      </c>
      <c r="IG22" s="33" t="s">
        <v>30</v>
      </c>
      <c r="IH22" s="33">
        <v>123.223</v>
      </c>
      <c r="II22" s="33" t="s">
        <v>33</v>
      </c>
    </row>
    <row r="23" spans="1:243" s="32" customFormat="1" ht="18.75" customHeight="1">
      <c r="A23" s="69">
        <v>1.1</v>
      </c>
      <c r="B23" s="74" t="s">
        <v>72</v>
      </c>
      <c r="C23" s="19" t="s">
        <v>49</v>
      </c>
      <c r="D23" s="75">
        <v>1</v>
      </c>
      <c r="E23" s="21" t="s">
        <v>33</v>
      </c>
      <c r="F23" s="77">
        <v>85000</v>
      </c>
      <c r="G23" s="81">
        <v>12</v>
      </c>
      <c r="H23" s="78"/>
      <c r="I23" s="20" t="s">
        <v>34</v>
      </c>
      <c r="J23" s="23">
        <f t="shared" si="5"/>
        <v>1</v>
      </c>
      <c r="K23" s="24" t="s">
        <v>58</v>
      </c>
      <c r="L23" s="89" t="s">
        <v>7</v>
      </c>
      <c r="M23" s="70"/>
      <c r="N23" s="49"/>
      <c r="O23" s="49"/>
      <c r="P23" s="49"/>
      <c r="Q23" s="67">
        <f t="shared" si="1"/>
        <v>85000</v>
      </c>
      <c r="R23" s="66"/>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48">
        <f t="shared" si="2"/>
        <v>0</v>
      </c>
      <c r="BB23" s="48">
        <f t="shared" si="3"/>
        <v>15300</v>
      </c>
      <c r="BC23" s="48">
        <f t="shared" si="4"/>
        <v>1203600</v>
      </c>
      <c r="IE23" s="33">
        <v>1.02</v>
      </c>
      <c r="IF23" s="33" t="s">
        <v>37</v>
      </c>
      <c r="IG23" s="33" t="s">
        <v>38</v>
      </c>
      <c r="IH23" s="33">
        <v>213</v>
      </c>
      <c r="II23" s="33" t="s">
        <v>33</v>
      </c>
    </row>
    <row r="24" spans="1:243" s="32" customFormat="1" ht="18.75" customHeight="1">
      <c r="A24" s="69">
        <v>1.11</v>
      </c>
      <c r="B24" s="74" t="s">
        <v>73</v>
      </c>
      <c r="C24" s="19" t="s">
        <v>50</v>
      </c>
      <c r="D24" s="75">
        <v>1</v>
      </c>
      <c r="E24" s="21" t="s">
        <v>33</v>
      </c>
      <c r="F24" s="77">
        <v>85000</v>
      </c>
      <c r="G24" s="81">
        <v>12</v>
      </c>
      <c r="H24" s="78"/>
      <c r="I24" s="20" t="s">
        <v>34</v>
      </c>
      <c r="J24" s="23">
        <f t="shared" si="5"/>
        <v>1</v>
      </c>
      <c r="K24" s="24" t="s">
        <v>58</v>
      </c>
      <c r="L24" s="89" t="s">
        <v>7</v>
      </c>
      <c r="M24" s="70"/>
      <c r="N24" s="49"/>
      <c r="O24" s="49"/>
      <c r="P24" s="49"/>
      <c r="Q24" s="67">
        <f t="shared" si="1"/>
        <v>85000</v>
      </c>
      <c r="R24" s="66"/>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48">
        <f t="shared" si="2"/>
        <v>0</v>
      </c>
      <c r="BB24" s="48">
        <f t="shared" si="3"/>
        <v>15300</v>
      </c>
      <c r="BC24" s="48">
        <f t="shared" si="4"/>
        <v>1203600</v>
      </c>
      <c r="IE24" s="33">
        <v>2</v>
      </c>
      <c r="IF24" s="33" t="s">
        <v>29</v>
      </c>
      <c r="IG24" s="33" t="s">
        <v>40</v>
      </c>
      <c r="IH24" s="33">
        <v>10</v>
      </c>
      <c r="II24" s="33" t="s">
        <v>33</v>
      </c>
    </row>
    <row r="25" spans="1:243" s="32" customFormat="1" ht="18.75" customHeight="1">
      <c r="A25" s="69">
        <v>1.12</v>
      </c>
      <c r="B25" s="74" t="s">
        <v>74</v>
      </c>
      <c r="C25" s="19" t="s">
        <v>51</v>
      </c>
      <c r="D25" s="75">
        <v>1</v>
      </c>
      <c r="E25" s="21" t="s">
        <v>33</v>
      </c>
      <c r="F25" s="77">
        <v>60000</v>
      </c>
      <c r="G25" s="81">
        <v>12</v>
      </c>
      <c r="H25" s="78"/>
      <c r="I25" s="20" t="s">
        <v>34</v>
      </c>
      <c r="J25" s="23">
        <f t="shared" si="5"/>
        <v>1</v>
      </c>
      <c r="K25" s="24" t="s">
        <v>58</v>
      </c>
      <c r="L25" s="89" t="s">
        <v>7</v>
      </c>
      <c r="M25" s="70"/>
      <c r="N25" s="49"/>
      <c r="O25" s="49"/>
      <c r="P25" s="49"/>
      <c r="Q25" s="67">
        <f t="shared" si="1"/>
        <v>60000</v>
      </c>
      <c r="R25" s="66"/>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48">
        <f t="shared" si="2"/>
        <v>0</v>
      </c>
      <c r="BB25" s="48">
        <f t="shared" si="3"/>
        <v>10800</v>
      </c>
      <c r="BC25" s="48">
        <f t="shared" si="4"/>
        <v>849600</v>
      </c>
      <c r="IE25" s="33">
        <v>1.01</v>
      </c>
      <c r="IF25" s="33" t="s">
        <v>35</v>
      </c>
      <c r="IG25" s="33" t="s">
        <v>30</v>
      </c>
      <c r="IH25" s="33">
        <v>123.223</v>
      </c>
      <c r="II25" s="33" t="s">
        <v>33</v>
      </c>
    </row>
    <row r="26" spans="1:243" s="32" customFormat="1" ht="18.75" customHeight="1">
      <c r="A26" s="69">
        <v>1.13</v>
      </c>
      <c r="B26" s="74" t="s">
        <v>75</v>
      </c>
      <c r="C26" s="19" t="s">
        <v>52</v>
      </c>
      <c r="D26" s="75">
        <v>1</v>
      </c>
      <c r="E26" s="21" t="s">
        <v>33</v>
      </c>
      <c r="F26" s="77">
        <v>60000</v>
      </c>
      <c r="G26" s="81">
        <v>12</v>
      </c>
      <c r="H26" s="78"/>
      <c r="I26" s="20" t="s">
        <v>34</v>
      </c>
      <c r="J26" s="23">
        <f t="shared" si="5"/>
        <v>1</v>
      </c>
      <c r="K26" s="24" t="s">
        <v>58</v>
      </c>
      <c r="L26" s="89" t="s">
        <v>7</v>
      </c>
      <c r="M26" s="70"/>
      <c r="N26" s="49"/>
      <c r="O26" s="49"/>
      <c r="P26" s="49"/>
      <c r="Q26" s="67">
        <f t="shared" si="1"/>
        <v>60000</v>
      </c>
      <c r="R26" s="66"/>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48">
        <f t="shared" si="2"/>
        <v>0</v>
      </c>
      <c r="BB26" s="48">
        <f t="shared" si="3"/>
        <v>10800</v>
      </c>
      <c r="BC26" s="48">
        <f t="shared" si="4"/>
        <v>849600</v>
      </c>
      <c r="IE26" s="33">
        <v>1.02</v>
      </c>
      <c r="IF26" s="33" t="s">
        <v>37</v>
      </c>
      <c r="IG26" s="33" t="s">
        <v>38</v>
      </c>
      <c r="IH26" s="33">
        <v>213</v>
      </c>
      <c r="II26" s="33" t="s">
        <v>33</v>
      </c>
    </row>
    <row r="27" spans="1:243" s="32" customFormat="1" ht="18.75" customHeight="1">
      <c r="A27" s="69">
        <v>1.14</v>
      </c>
      <c r="B27" s="74" t="s">
        <v>76</v>
      </c>
      <c r="C27" s="19" t="s">
        <v>53</v>
      </c>
      <c r="D27" s="75">
        <v>1</v>
      </c>
      <c r="E27" s="21" t="s">
        <v>33</v>
      </c>
      <c r="F27" s="77">
        <v>50000</v>
      </c>
      <c r="G27" s="81">
        <v>12</v>
      </c>
      <c r="H27" s="78"/>
      <c r="I27" s="20" t="s">
        <v>34</v>
      </c>
      <c r="J27" s="23">
        <f t="shared" si="5"/>
        <v>1</v>
      </c>
      <c r="K27" s="24" t="s">
        <v>58</v>
      </c>
      <c r="L27" s="89" t="s">
        <v>7</v>
      </c>
      <c r="M27" s="70"/>
      <c r="N27" s="49"/>
      <c r="O27" s="49"/>
      <c r="P27" s="49"/>
      <c r="Q27" s="67">
        <f t="shared" si="1"/>
        <v>50000</v>
      </c>
      <c r="R27" s="66"/>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48">
        <f t="shared" si="2"/>
        <v>0</v>
      </c>
      <c r="BB27" s="48">
        <f t="shared" si="3"/>
        <v>9000</v>
      </c>
      <c r="BC27" s="48">
        <f t="shared" si="4"/>
        <v>708000</v>
      </c>
      <c r="IE27" s="33">
        <v>2</v>
      </c>
      <c r="IF27" s="33" t="s">
        <v>29</v>
      </c>
      <c r="IG27" s="33" t="s">
        <v>40</v>
      </c>
      <c r="IH27" s="33">
        <v>10</v>
      </c>
      <c r="II27" s="33" t="s">
        <v>33</v>
      </c>
    </row>
    <row r="28" spans="1:243" s="32" customFormat="1" ht="23.25" customHeight="1">
      <c r="A28" s="69">
        <v>1.15</v>
      </c>
      <c r="B28" s="74" t="s">
        <v>77</v>
      </c>
      <c r="C28" s="19" t="s">
        <v>54</v>
      </c>
      <c r="D28" s="75">
        <v>1</v>
      </c>
      <c r="E28" s="21" t="s">
        <v>33</v>
      </c>
      <c r="F28" s="77">
        <v>40000</v>
      </c>
      <c r="G28" s="81">
        <v>12</v>
      </c>
      <c r="H28" s="78"/>
      <c r="I28" s="20" t="s">
        <v>34</v>
      </c>
      <c r="J28" s="23">
        <f t="shared" si="5"/>
        <v>1</v>
      </c>
      <c r="K28" s="24" t="s">
        <v>58</v>
      </c>
      <c r="L28" s="89" t="s">
        <v>7</v>
      </c>
      <c r="M28" s="70"/>
      <c r="N28" s="49"/>
      <c r="O28" s="49"/>
      <c r="P28" s="49"/>
      <c r="Q28" s="67">
        <f t="shared" si="1"/>
        <v>40000</v>
      </c>
      <c r="R28" s="66"/>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48">
        <f t="shared" si="2"/>
        <v>0</v>
      </c>
      <c r="BB28" s="48">
        <f t="shared" si="3"/>
        <v>7200</v>
      </c>
      <c r="BC28" s="48">
        <f t="shared" si="4"/>
        <v>566400</v>
      </c>
      <c r="IE28" s="33">
        <v>3</v>
      </c>
      <c r="IF28" s="33" t="s">
        <v>42</v>
      </c>
      <c r="IG28" s="33" t="s">
        <v>43</v>
      </c>
      <c r="IH28" s="33">
        <v>10</v>
      </c>
      <c r="II28" s="33" t="s">
        <v>33</v>
      </c>
    </row>
    <row r="29" spans="1:243" s="32" customFormat="1" ht="23.25" customHeight="1">
      <c r="A29" s="69">
        <v>1.16</v>
      </c>
      <c r="B29" s="74" t="s">
        <v>78</v>
      </c>
      <c r="C29" s="19"/>
      <c r="D29" s="75">
        <v>1</v>
      </c>
      <c r="E29" s="21" t="s">
        <v>33</v>
      </c>
      <c r="F29" s="77">
        <v>40000</v>
      </c>
      <c r="G29" s="81">
        <v>12</v>
      </c>
      <c r="H29" s="78"/>
      <c r="I29" s="20" t="s">
        <v>34</v>
      </c>
      <c r="J29" s="23">
        <f t="shared" si="5"/>
        <v>1</v>
      </c>
      <c r="K29" s="24" t="s">
        <v>58</v>
      </c>
      <c r="L29" s="89" t="s">
        <v>7</v>
      </c>
      <c r="M29" s="70"/>
      <c r="N29" s="49"/>
      <c r="O29" s="49"/>
      <c r="P29" s="49"/>
      <c r="Q29" s="67">
        <f t="shared" si="1"/>
        <v>40000</v>
      </c>
      <c r="R29" s="66"/>
      <c r="S29" s="36"/>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48">
        <f t="shared" si="2"/>
        <v>0</v>
      </c>
      <c r="BB29" s="48">
        <f t="shared" si="3"/>
        <v>7200</v>
      </c>
      <c r="BC29" s="48">
        <f t="shared" si="4"/>
        <v>566400</v>
      </c>
      <c r="IE29" s="33"/>
      <c r="IF29" s="33"/>
      <c r="IG29" s="33"/>
      <c r="IH29" s="33"/>
      <c r="II29" s="33"/>
    </row>
    <row r="30" spans="1:243" s="32" customFormat="1" ht="23.25" customHeight="1">
      <c r="A30" s="69">
        <v>1.17</v>
      </c>
      <c r="B30" s="74" t="s">
        <v>79</v>
      </c>
      <c r="C30" s="19"/>
      <c r="D30" s="75">
        <v>1</v>
      </c>
      <c r="E30" s="21" t="s">
        <v>33</v>
      </c>
      <c r="F30" s="77">
        <v>37500</v>
      </c>
      <c r="G30" s="81">
        <v>12</v>
      </c>
      <c r="H30" s="78"/>
      <c r="I30" s="20" t="s">
        <v>34</v>
      </c>
      <c r="J30" s="23">
        <f t="shared" si="5"/>
        <v>1</v>
      </c>
      <c r="K30" s="24" t="s">
        <v>58</v>
      </c>
      <c r="L30" s="89" t="s">
        <v>7</v>
      </c>
      <c r="M30" s="70"/>
      <c r="N30" s="49"/>
      <c r="O30" s="49"/>
      <c r="P30" s="49"/>
      <c r="Q30" s="67">
        <f t="shared" si="1"/>
        <v>37500</v>
      </c>
      <c r="R30" s="66"/>
      <c r="S30" s="36"/>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48">
        <f t="shared" si="2"/>
        <v>0</v>
      </c>
      <c r="BB30" s="48">
        <f t="shared" si="3"/>
        <v>6750</v>
      </c>
      <c r="BC30" s="48">
        <f t="shared" si="4"/>
        <v>531000</v>
      </c>
      <c r="IE30" s="33"/>
      <c r="IF30" s="33"/>
      <c r="IG30" s="33"/>
      <c r="IH30" s="33"/>
      <c r="II30" s="33"/>
    </row>
    <row r="31" spans="1:243" s="32" customFormat="1" ht="23.25" customHeight="1">
      <c r="A31" s="69">
        <v>1.18</v>
      </c>
      <c r="B31" s="74" t="s">
        <v>80</v>
      </c>
      <c r="C31" s="19"/>
      <c r="D31" s="75">
        <v>1</v>
      </c>
      <c r="E31" s="21" t="s">
        <v>33</v>
      </c>
      <c r="F31" s="77">
        <v>40000</v>
      </c>
      <c r="G31" s="81">
        <v>12</v>
      </c>
      <c r="H31" s="78"/>
      <c r="I31" s="20" t="s">
        <v>34</v>
      </c>
      <c r="J31" s="23">
        <f t="shared" si="5"/>
        <v>1</v>
      </c>
      <c r="K31" s="24" t="s">
        <v>58</v>
      </c>
      <c r="L31" s="89" t="s">
        <v>7</v>
      </c>
      <c r="M31" s="70"/>
      <c r="N31" s="49"/>
      <c r="O31" s="49"/>
      <c r="P31" s="49"/>
      <c r="Q31" s="67">
        <f t="shared" si="1"/>
        <v>40000</v>
      </c>
      <c r="R31" s="66"/>
      <c r="S31" s="36"/>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48">
        <f t="shared" si="2"/>
        <v>0</v>
      </c>
      <c r="BB31" s="48">
        <f t="shared" si="3"/>
        <v>7200</v>
      </c>
      <c r="BC31" s="48">
        <f t="shared" si="4"/>
        <v>566400</v>
      </c>
      <c r="IE31" s="33"/>
      <c r="IF31" s="33"/>
      <c r="IG31" s="33"/>
      <c r="IH31" s="33"/>
      <c r="II31" s="33"/>
    </row>
    <row r="32" spans="1:243" s="32" customFormat="1" ht="23.25" customHeight="1">
      <c r="A32" s="69">
        <v>1.19</v>
      </c>
      <c r="B32" s="74" t="s">
        <v>81</v>
      </c>
      <c r="C32" s="19"/>
      <c r="D32" s="75">
        <v>1</v>
      </c>
      <c r="E32" s="21" t="s">
        <v>33</v>
      </c>
      <c r="F32" s="77">
        <v>35000</v>
      </c>
      <c r="G32" s="81">
        <v>12</v>
      </c>
      <c r="H32" s="78"/>
      <c r="I32" s="20" t="s">
        <v>34</v>
      </c>
      <c r="J32" s="23">
        <f t="shared" si="5"/>
        <v>1</v>
      </c>
      <c r="K32" s="24" t="s">
        <v>58</v>
      </c>
      <c r="L32" s="89" t="s">
        <v>7</v>
      </c>
      <c r="M32" s="70"/>
      <c r="N32" s="49"/>
      <c r="O32" s="49"/>
      <c r="P32" s="49"/>
      <c r="Q32" s="67">
        <f t="shared" si="1"/>
        <v>35000</v>
      </c>
      <c r="R32" s="66"/>
      <c r="S32" s="36"/>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48">
        <f t="shared" si="2"/>
        <v>0</v>
      </c>
      <c r="BB32" s="48">
        <f t="shared" si="3"/>
        <v>6300</v>
      </c>
      <c r="BC32" s="48">
        <f t="shared" si="4"/>
        <v>495600</v>
      </c>
      <c r="IE32" s="33"/>
      <c r="IF32" s="33"/>
      <c r="IG32" s="33"/>
      <c r="IH32" s="33"/>
      <c r="II32" s="33"/>
    </row>
    <row r="33" spans="1:243" s="32" customFormat="1" ht="23.25" customHeight="1">
      <c r="A33" s="69">
        <v>1.2</v>
      </c>
      <c r="B33" s="74" t="s">
        <v>82</v>
      </c>
      <c r="C33" s="19"/>
      <c r="D33" s="75">
        <v>1</v>
      </c>
      <c r="E33" s="21" t="s">
        <v>33</v>
      </c>
      <c r="F33" s="77">
        <v>30000</v>
      </c>
      <c r="G33" s="81">
        <v>12</v>
      </c>
      <c r="H33" s="78"/>
      <c r="I33" s="20" t="s">
        <v>34</v>
      </c>
      <c r="J33" s="23">
        <f t="shared" si="5"/>
        <v>1</v>
      </c>
      <c r="K33" s="24" t="s">
        <v>58</v>
      </c>
      <c r="L33" s="89" t="s">
        <v>7</v>
      </c>
      <c r="M33" s="70"/>
      <c r="N33" s="49"/>
      <c r="O33" s="49"/>
      <c r="P33" s="49"/>
      <c r="Q33" s="67">
        <f t="shared" si="1"/>
        <v>30000</v>
      </c>
      <c r="R33" s="66"/>
      <c r="S33" s="36"/>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48">
        <f t="shared" si="2"/>
        <v>0</v>
      </c>
      <c r="BB33" s="48">
        <f t="shared" si="3"/>
        <v>5400</v>
      </c>
      <c r="BC33" s="48">
        <f t="shared" si="4"/>
        <v>424800</v>
      </c>
      <c r="IE33" s="33"/>
      <c r="IF33" s="33"/>
      <c r="IG33" s="33"/>
      <c r="IH33" s="33"/>
      <c r="II33" s="33"/>
    </row>
    <row r="34" spans="1:243" s="32" customFormat="1" ht="23.25" customHeight="1">
      <c r="A34" s="69">
        <v>1.21</v>
      </c>
      <c r="B34" s="74" t="s">
        <v>83</v>
      </c>
      <c r="C34" s="19"/>
      <c r="D34" s="75">
        <v>1</v>
      </c>
      <c r="E34" s="21" t="s">
        <v>33</v>
      </c>
      <c r="F34" s="77">
        <v>30000</v>
      </c>
      <c r="G34" s="81">
        <v>12</v>
      </c>
      <c r="H34" s="78"/>
      <c r="I34" s="20" t="s">
        <v>34</v>
      </c>
      <c r="J34" s="23">
        <f t="shared" si="5"/>
        <v>1</v>
      </c>
      <c r="K34" s="24" t="s">
        <v>58</v>
      </c>
      <c r="L34" s="89" t="s">
        <v>7</v>
      </c>
      <c r="M34" s="70"/>
      <c r="N34" s="49"/>
      <c r="O34" s="49"/>
      <c r="P34" s="49"/>
      <c r="Q34" s="67">
        <f t="shared" si="1"/>
        <v>30000</v>
      </c>
      <c r="R34" s="66"/>
      <c r="S34" s="36"/>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48">
        <f t="shared" si="2"/>
        <v>0</v>
      </c>
      <c r="BB34" s="48">
        <f t="shared" si="3"/>
        <v>5400</v>
      </c>
      <c r="BC34" s="48">
        <f t="shared" si="4"/>
        <v>424800</v>
      </c>
      <c r="IE34" s="33"/>
      <c r="IF34" s="33"/>
      <c r="IG34" s="33"/>
      <c r="IH34" s="33"/>
      <c r="II34" s="33"/>
    </row>
    <row r="35" spans="1:243" s="32" customFormat="1" ht="23.25" customHeight="1">
      <c r="A35" s="69">
        <v>1.22</v>
      </c>
      <c r="B35" s="74" t="s">
        <v>84</v>
      </c>
      <c r="C35" s="19"/>
      <c r="D35" s="75">
        <v>1</v>
      </c>
      <c r="E35" s="21" t="s">
        <v>33</v>
      </c>
      <c r="F35" s="77">
        <v>30000</v>
      </c>
      <c r="G35" s="81">
        <v>12</v>
      </c>
      <c r="H35" s="78"/>
      <c r="I35" s="20" t="s">
        <v>34</v>
      </c>
      <c r="J35" s="23">
        <f t="shared" si="5"/>
        <v>1</v>
      </c>
      <c r="K35" s="24" t="s">
        <v>58</v>
      </c>
      <c r="L35" s="89" t="s">
        <v>7</v>
      </c>
      <c r="M35" s="70"/>
      <c r="N35" s="49"/>
      <c r="O35" s="49"/>
      <c r="P35" s="49"/>
      <c r="Q35" s="67">
        <f t="shared" si="1"/>
        <v>30000</v>
      </c>
      <c r="R35" s="66"/>
      <c r="S35" s="36"/>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48">
        <f t="shared" si="2"/>
        <v>0</v>
      </c>
      <c r="BB35" s="48">
        <f t="shared" si="3"/>
        <v>5400</v>
      </c>
      <c r="BC35" s="48">
        <f t="shared" si="4"/>
        <v>424800</v>
      </c>
      <c r="IE35" s="33"/>
      <c r="IF35" s="33"/>
      <c r="IG35" s="33"/>
      <c r="IH35" s="33"/>
      <c r="II35" s="33"/>
    </row>
    <row r="36" spans="1:243" s="32" customFormat="1" ht="23.25" customHeight="1">
      <c r="A36" s="69">
        <v>1.23</v>
      </c>
      <c r="B36" s="74" t="s">
        <v>85</v>
      </c>
      <c r="C36" s="19"/>
      <c r="D36" s="75">
        <v>1</v>
      </c>
      <c r="E36" s="21" t="s">
        <v>33</v>
      </c>
      <c r="F36" s="77">
        <v>30000</v>
      </c>
      <c r="G36" s="81">
        <v>12</v>
      </c>
      <c r="H36" s="78"/>
      <c r="I36" s="20" t="s">
        <v>34</v>
      </c>
      <c r="J36" s="23">
        <f t="shared" si="5"/>
        <v>1</v>
      </c>
      <c r="K36" s="24" t="s">
        <v>58</v>
      </c>
      <c r="L36" s="89" t="s">
        <v>7</v>
      </c>
      <c r="M36" s="70"/>
      <c r="N36" s="49"/>
      <c r="O36" s="49"/>
      <c r="P36" s="49"/>
      <c r="Q36" s="67">
        <f t="shared" si="1"/>
        <v>30000</v>
      </c>
      <c r="R36" s="66"/>
      <c r="S36" s="36"/>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48">
        <f t="shared" si="2"/>
        <v>0</v>
      </c>
      <c r="BB36" s="48">
        <f t="shared" si="3"/>
        <v>5400</v>
      </c>
      <c r="BC36" s="48">
        <f t="shared" si="4"/>
        <v>424800</v>
      </c>
      <c r="IE36" s="33"/>
      <c r="IF36" s="33"/>
      <c r="IG36" s="33"/>
      <c r="IH36" s="33"/>
      <c r="II36" s="33"/>
    </row>
    <row r="37" spans="1:243" s="32" customFormat="1" ht="23.25" customHeight="1">
      <c r="A37" s="69">
        <v>1.24</v>
      </c>
      <c r="B37" s="74" t="s">
        <v>86</v>
      </c>
      <c r="C37" s="19"/>
      <c r="D37" s="75">
        <v>1</v>
      </c>
      <c r="E37" s="21" t="s">
        <v>33</v>
      </c>
      <c r="F37" s="77">
        <v>30000</v>
      </c>
      <c r="G37" s="81">
        <v>12</v>
      </c>
      <c r="H37" s="78"/>
      <c r="I37" s="20" t="s">
        <v>34</v>
      </c>
      <c r="J37" s="23">
        <f t="shared" si="5"/>
        <v>1</v>
      </c>
      <c r="K37" s="24" t="s">
        <v>58</v>
      </c>
      <c r="L37" s="89" t="s">
        <v>7</v>
      </c>
      <c r="M37" s="70"/>
      <c r="N37" s="49"/>
      <c r="O37" s="49"/>
      <c r="P37" s="49"/>
      <c r="Q37" s="67">
        <f t="shared" si="1"/>
        <v>30000</v>
      </c>
      <c r="R37" s="66"/>
      <c r="S37" s="36"/>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48">
        <f t="shared" si="2"/>
        <v>0</v>
      </c>
      <c r="BB37" s="48">
        <f t="shared" si="3"/>
        <v>5400</v>
      </c>
      <c r="BC37" s="48">
        <f t="shared" si="4"/>
        <v>424800</v>
      </c>
      <c r="IE37" s="33"/>
      <c r="IF37" s="33"/>
      <c r="IG37" s="33"/>
      <c r="IH37" s="33"/>
      <c r="II37" s="33"/>
    </row>
    <row r="38" spans="1:243" s="32" customFormat="1" ht="23.25" customHeight="1">
      <c r="A38" s="69">
        <v>1.25</v>
      </c>
      <c r="B38" s="74" t="s">
        <v>87</v>
      </c>
      <c r="C38" s="19"/>
      <c r="D38" s="75">
        <v>1</v>
      </c>
      <c r="E38" s="21" t="s">
        <v>33</v>
      </c>
      <c r="F38" s="77">
        <v>30000</v>
      </c>
      <c r="G38" s="81">
        <v>12</v>
      </c>
      <c r="H38" s="78"/>
      <c r="I38" s="20" t="s">
        <v>34</v>
      </c>
      <c r="J38" s="23">
        <f t="shared" si="5"/>
        <v>1</v>
      </c>
      <c r="K38" s="24" t="s">
        <v>58</v>
      </c>
      <c r="L38" s="89" t="s">
        <v>7</v>
      </c>
      <c r="M38" s="70"/>
      <c r="N38" s="49"/>
      <c r="O38" s="49"/>
      <c r="P38" s="49"/>
      <c r="Q38" s="67">
        <f t="shared" si="1"/>
        <v>30000</v>
      </c>
      <c r="R38" s="66"/>
      <c r="S38" s="36"/>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48">
        <f t="shared" si="2"/>
        <v>0</v>
      </c>
      <c r="BB38" s="48">
        <f t="shared" si="3"/>
        <v>5400</v>
      </c>
      <c r="BC38" s="48">
        <f t="shared" si="4"/>
        <v>424800</v>
      </c>
      <c r="IE38" s="33"/>
      <c r="IF38" s="33"/>
      <c r="IG38" s="33"/>
      <c r="IH38" s="33"/>
      <c r="II38" s="33"/>
    </row>
    <row r="39" spans="1:243" s="32" customFormat="1" ht="23.25" customHeight="1">
      <c r="A39" s="69">
        <v>1.26</v>
      </c>
      <c r="B39" s="74" t="s">
        <v>88</v>
      </c>
      <c r="C39" s="19"/>
      <c r="D39" s="75">
        <v>1</v>
      </c>
      <c r="E39" s="21" t="s">
        <v>33</v>
      </c>
      <c r="F39" s="77">
        <v>30000</v>
      </c>
      <c r="G39" s="81">
        <v>12</v>
      </c>
      <c r="H39" s="38"/>
      <c r="I39" s="20" t="s">
        <v>34</v>
      </c>
      <c r="J39" s="23">
        <f t="shared" si="5"/>
        <v>1</v>
      </c>
      <c r="K39" s="24" t="s">
        <v>58</v>
      </c>
      <c r="L39" s="89" t="s">
        <v>7</v>
      </c>
      <c r="M39" s="70"/>
      <c r="N39" s="49"/>
      <c r="O39" s="49"/>
      <c r="P39" s="49"/>
      <c r="Q39" s="67">
        <f t="shared" si="1"/>
        <v>30000</v>
      </c>
      <c r="R39" s="66"/>
      <c r="S39" s="36"/>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48">
        <f t="shared" si="2"/>
        <v>0</v>
      </c>
      <c r="BB39" s="48">
        <f t="shared" si="3"/>
        <v>5400</v>
      </c>
      <c r="BC39" s="48">
        <f t="shared" si="4"/>
        <v>424800</v>
      </c>
      <c r="IE39" s="33"/>
      <c r="IF39" s="33"/>
      <c r="IG39" s="33"/>
      <c r="IH39" s="33"/>
      <c r="II39" s="33"/>
    </row>
    <row r="40" spans="1:243" s="32" customFormat="1" ht="23.25" customHeight="1">
      <c r="A40" s="69">
        <v>1.27</v>
      </c>
      <c r="B40" s="74" t="s">
        <v>89</v>
      </c>
      <c r="C40" s="19"/>
      <c r="D40" s="75">
        <v>1</v>
      </c>
      <c r="E40" s="21" t="s">
        <v>33</v>
      </c>
      <c r="F40" s="77">
        <v>30000</v>
      </c>
      <c r="G40" s="81">
        <v>12</v>
      </c>
      <c r="H40" s="38"/>
      <c r="I40" s="20" t="s">
        <v>34</v>
      </c>
      <c r="J40" s="23">
        <f t="shared" si="5"/>
        <v>1</v>
      </c>
      <c r="K40" s="24" t="s">
        <v>58</v>
      </c>
      <c r="L40" s="89" t="s">
        <v>7</v>
      </c>
      <c r="M40" s="70"/>
      <c r="N40" s="49"/>
      <c r="O40" s="49"/>
      <c r="P40" s="49"/>
      <c r="Q40" s="67">
        <f t="shared" si="1"/>
        <v>30000</v>
      </c>
      <c r="R40" s="66"/>
      <c r="S40" s="36"/>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48">
        <f t="shared" si="2"/>
        <v>0</v>
      </c>
      <c r="BB40" s="48">
        <f t="shared" si="3"/>
        <v>5400</v>
      </c>
      <c r="BC40" s="48">
        <f t="shared" si="4"/>
        <v>424800</v>
      </c>
      <c r="IE40" s="33"/>
      <c r="IF40" s="33"/>
      <c r="IG40" s="33"/>
      <c r="IH40" s="33"/>
      <c r="II40" s="33"/>
    </row>
    <row r="41" spans="1:243" s="32" customFormat="1" ht="23.25" customHeight="1">
      <c r="A41" s="69">
        <v>1.28</v>
      </c>
      <c r="B41" s="74" t="s">
        <v>90</v>
      </c>
      <c r="C41" s="19"/>
      <c r="D41" s="75">
        <v>1</v>
      </c>
      <c r="E41" s="21" t="s">
        <v>33</v>
      </c>
      <c r="F41" s="65">
        <v>20000</v>
      </c>
      <c r="G41" s="81">
        <v>12</v>
      </c>
      <c r="H41" s="38"/>
      <c r="I41" s="20" t="s">
        <v>34</v>
      </c>
      <c r="J41" s="23">
        <f t="shared" si="5"/>
        <v>1</v>
      </c>
      <c r="K41" s="24" t="s">
        <v>58</v>
      </c>
      <c r="L41" s="89" t="s">
        <v>7</v>
      </c>
      <c r="M41" s="70"/>
      <c r="N41" s="49"/>
      <c r="O41" s="49"/>
      <c r="P41" s="49"/>
      <c r="Q41" s="67">
        <f t="shared" si="1"/>
        <v>20000</v>
      </c>
      <c r="R41" s="66"/>
      <c r="S41" s="36"/>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48">
        <f t="shared" si="2"/>
        <v>0</v>
      </c>
      <c r="BB41" s="48">
        <f t="shared" si="3"/>
        <v>3600</v>
      </c>
      <c r="BC41" s="48">
        <f t="shared" si="4"/>
        <v>283200</v>
      </c>
      <c r="IE41" s="33"/>
      <c r="IF41" s="33"/>
      <c r="IG41" s="33"/>
      <c r="IH41" s="33"/>
      <c r="II41" s="33"/>
    </row>
    <row r="42" spans="1:243" s="32" customFormat="1" ht="23.25" customHeight="1">
      <c r="A42" s="69">
        <v>1.29</v>
      </c>
      <c r="B42" s="74" t="s">
        <v>91</v>
      </c>
      <c r="C42" s="19"/>
      <c r="D42" s="75">
        <v>1</v>
      </c>
      <c r="E42" s="21" t="s">
        <v>33</v>
      </c>
      <c r="F42" s="65">
        <v>18000</v>
      </c>
      <c r="G42" s="81">
        <v>12</v>
      </c>
      <c r="H42" s="38"/>
      <c r="I42" s="20" t="s">
        <v>34</v>
      </c>
      <c r="J42" s="23">
        <f t="shared" si="5"/>
        <v>1</v>
      </c>
      <c r="K42" s="24" t="s">
        <v>58</v>
      </c>
      <c r="L42" s="89" t="s">
        <v>7</v>
      </c>
      <c r="M42" s="70"/>
      <c r="N42" s="49"/>
      <c r="O42" s="49"/>
      <c r="P42" s="49"/>
      <c r="Q42" s="67">
        <f t="shared" si="1"/>
        <v>18000</v>
      </c>
      <c r="R42" s="66"/>
      <c r="S42" s="36"/>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48">
        <f t="shared" si="2"/>
        <v>0</v>
      </c>
      <c r="BB42" s="48">
        <f t="shared" si="3"/>
        <v>3240</v>
      </c>
      <c r="BC42" s="48">
        <f t="shared" si="4"/>
        <v>254880</v>
      </c>
      <c r="IE42" s="33"/>
      <c r="IF42" s="33"/>
      <c r="IG42" s="33"/>
      <c r="IH42" s="33"/>
      <c r="II42" s="33"/>
    </row>
    <row r="43" spans="1:243" s="32" customFormat="1" ht="23.25" customHeight="1">
      <c r="A43" s="69">
        <v>1.3</v>
      </c>
      <c r="B43" s="74" t="s">
        <v>92</v>
      </c>
      <c r="C43" s="19"/>
      <c r="D43" s="75">
        <v>1</v>
      </c>
      <c r="E43" s="21" t="s">
        <v>33</v>
      </c>
      <c r="F43" s="65">
        <v>14000</v>
      </c>
      <c r="G43" s="81">
        <v>12</v>
      </c>
      <c r="H43" s="38"/>
      <c r="I43" s="20" t="s">
        <v>34</v>
      </c>
      <c r="J43" s="23">
        <f t="shared" si="5"/>
        <v>1</v>
      </c>
      <c r="K43" s="24" t="s">
        <v>58</v>
      </c>
      <c r="L43" s="89" t="s">
        <v>7</v>
      </c>
      <c r="M43" s="70"/>
      <c r="N43" s="49"/>
      <c r="O43" s="49"/>
      <c r="P43" s="49"/>
      <c r="Q43" s="67">
        <f t="shared" si="1"/>
        <v>14000</v>
      </c>
      <c r="R43" s="66"/>
      <c r="S43" s="36"/>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48">
        <f t="shared" si="2"/>
        <v>0</v>
      </c>
      <c r="BB43" s="48">
        <f t="shared" si="3"/>
        <v>2520</v>
      </c>
      <c r="BC43" s="48">
        <f t="shared" si="4"/>
        <v>198240</v>
      </c>
      <c r="IE43" s="33"/>
      <c r="IF43" s="33"/>
      <c r="IG43" s="33"/>
      <c r="IH43" s="33"/>
      <c r="II43" s="33"/>
    </row>
    <row r="44" spans="1:243" s="32" customFormat="1" ht="33" customHeight="1">
      <c r="A44" s="39" t="s">
        <v>56</v>
      </c>
      <c r="B44" s="82"/>
      <c r="C44" s="73"/>
      <c r="D44" s="82">
        <v>34</v>
      </c>
      <c r="E44" s="82"/>
      <c r="F44" s="82"/>
      <c r="G44" s="82"/>
      <c r="H44" s="82">
        <f aca="true" t="shared" si="6" ref="F44:BC44">SUM(H14:H43)</f>
        <v>0</v>
      </c>
      <c r="I44" s="82">
        <f t="shared" si="6"/>
        <v>0</v>
      </c>
      <c r="J44" s="82">
        <f t="shared" si="6"/>
        <v>30</v>
      </c>
      <c r="K44" s="82">
        <f t="shared" si="6"/>
        <v>0</v>
      </c>
      <c r="L44" s="82">
        <f t="shared" si="6"/>
        <v>0</v>
      </c>
      <c r="M44" s="68">
        <f t="shared" si="6"/>
        <v>0</v>
      </c>
      <c r="N44" s="68">
        <f t="shared" si="6"/>
        <v>0</v>
      </c>
      <c r="O44" s="68">
        <f t="shared" si="6"/>
        <v>0</v>
      </c>
      <c r="P44" s="68">
        <f t="shared" si="6"/>
        <v>0</v>
      </c>
      <c r="Q44" s="68">
        <f t="shared" si="6"/>
        <v>1328500</v>
      </c>
      <c r="R44" s="68">
        <f t="shared" si="6"/>
        <v>0</v>
      </c>
      <c r="S44" s="68">
        <f t="shared" si="6"/>
        <v>0</v>
      </c>
      <c r="T44" s="68">
        <f t="shared" si="6"/>
        <v>0</v>
      </c>
      <c r="U44" s="68">
        <f t="shared" si="6"/>
        <v>0</v>
      </c>
      <c r="V44" s="68">
        <f t="shared" si="6"/>
        <v>0</v>
      </c>
      <c r="W44" s="68">
        <f t="shared" si="6"/>
        <v>0</v>
      </c>
      <c r="X44" s="68">
        <f t="shared" si="6"/>
        <v>0</v>
      </c>
      <c r="Y44" s="68">
        <f t="shared" si="6"/>
        <v>0</v>
      </c>
      <c r="Z44" s="68">
        <f t="shared" si="6"/>
        <v>0</v>
      </c>
      <c r="AA44" s="68">
        <f t="shared" si="6"/>
        <v>0</v>
      </c>
      <c r="AB44" s="68">
        <f t="shared" si="6"/>
        <v>0</v>
      </c>
      <c r="AC44" s="68">
        <f t="shared" si="6"/>
        <v>0</v>
      </c>
      <c r="AD44" s="68">
        <f t="shared" si="6"/>
        <v>0</v>
      </c>
      <c r="AE44" s="68">
        <f t="shared" si="6"/>
        <v>0</v>
      </c>
      <c r="AF44" s="68">
        <f t="shared" si="6"/>
        <v>0</v>
      </c>
      <c r="AG44" s="68">
        <f t="shared" si="6"/>
        <v>0</v>
      </c>
      <c r="AH44" s="68">
        <f t="shared" si="6"/>
        <v>0</v>
      </c>
      <c r="AI44" s="68">
        <f t="shared" si="6"/>
        <v>0</v>
      </c>
      <c r="AJ44" s="68">
        <f t="shared" si="6"/>
        <v>0</v>
      </c>
      <c r="AK44" s="68">
        <f t="shared" si="6"/>
        <v>0</v>
      </c>
      <c r="AL44" s="68">
        <f t="shared" si="6"/>
        <v>0</v>
      </c>
      <c r="AM44" s="68">
        <f t="shared" si="6"/>
        <v>0</v>
      </c>
      <c r="AN44" s="68">
        <f t="shared" si="6"/>
        <v>0</v>
      </c>
      <c r="AO44" s="68">
        <f t="shared" si="6"/>
        <v>0</v>
      </c>
      <c r="AP44" s="68">
        <f t="shared" si="6"/>
        <v>0</v>
      </c>
      <c r="AQ44" s="68">
        <f t="shared" si="6"/>
        <v>0</v>
      </c>
      <c r="AR44" s="68">
        <f t="shared" si="6"/>
        <v>0</v>
      </c>
      <c r="AS44" s="68">
        <f t="shared" si="6"/>
        <v>0</v>
      </c>
      <c r="AT44" s="68">
        <f t="shared" si="6"/>
        <v>0</v>
      </c>
      <c r="AU44" s="68">
        <f t="shared" si="6"/>
        <v>0</v>
      </c>
      <c r="AV44" s="68">
        <f t="shared" si="6"/>
        <v>0</v>
      </c>
      <c r="AW44" s="68">
        <f t="shared" si="6"/>
        <v>0</v>
      </c>
      <c r="AX44" s="68">
        <f t="shared" si="6"/>
        <v>0</v>
      </c>
      <c r="AY44" s="68">
        <f t="shared" si="6"/>
        <v>0</v>
      </c>
      <c r="AZ44" s="68">
        <f t="shared" si="6"/>
        <v>0</v>
      </c>
      <c r="BA44" s="68">
        <f t="shared" si="6"/>
        <v>0</v>
      </c>
      <c r="BB44" s="68">
        <f t="shared" si="6"/>
        <v>239130</v>
      </c>
      <c r="BC44" s="68">
        <f t="shared" si="6"/>
        <v>18811560</v>
      </c>
      <c r="IE44" s="33">
        <v>4</v>
      </c>
      <c r="IF44" s="33" t="s">
        <v>37</v>
      </c>
      <c r="IG44" s="33" t="s">
        <v>55</v>
      </c>
      <c r="IH44" s="33">
        <v>10</v>
      </c>
      <c r="II44" s="33" t="s">
        <v>33</v>
      </c>
    </row>
    <row r="45" spans="1:243" s="40" customFormat="1" ht="39" customHeight="1" hidden="1">
      <c r="A45" s="56" t="s">
        <v>60</v>
      </c>
      <c r="B45" s="57"/>
      <c r="C45" s="58"/>
      <c r="D45" s="59"/>
      <c r="E45" s="60" t="s">
        <v>57</v>
      </c>
      <c r="F45" s="61"/>
      <c r="G45" s="83"/>
      <c r="H45" s="62"/>
      <c r="I45" s="62"/>
      <c r="J45" s="62"/>
      <c r="K45" s="63"/>
      <c r="L45" s="90"/>
      <c r="M45" s="64"/>
      <c r="O45" s="32"/>
      <c r="P45" s="32"/>
      <c r="Q45" s="32"/>
      <c r="R45" s="32"/>
      <c r="S45" s="32"/>
      <c r="BA45" s="45">
        <f>IF(ISBLANK(F45),0,IF(E45="Excess (+)",ROUND(BA44+(BA44*F45),2),IF(E45="Less (-)",ROUND(BA44+(BA44*F45*(-1)),2),0)))</f>
        <v>0</v>
      </c>
      <c r="BB45" s="46">
        <f>ROUND(BA45,0)</f>
        <v>0</v>
      </c>
      <c r="BC45" s="31" t="str">
        <f>SpellNumber(L45,BB45)</f>
        <v> Zero Only</v>
      </c>
      <c r="IE45" s="41"/>
      <c r="IF45" s="41"/>
      <c r="IG45" s="41"/>
      <c r="IH45" s="41"/>
      <c r="II45" s="41"/>
    </row>
    <row r="46" spans="1:247" s="40" customFormat="1" ht="43.5" customHeight="1">
      <c r="A46" s="39" t="s">
        <v>59</v>
      </c>
      <c r="B46" s="92"/>
      <c r="C46" s="93" t="str">
        <f>SpellNumber($E$2,BC44)</f>
        <v>INR  One Crore Eighty Eight Lakh Eleven Thousand Five Hundred &amp; Sixty  Only</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II46" s="41"/>
      <c r="IJ46" s="41"/>
      <c r="IK46" s="41"/>
      <c r="IL46" s="41"/>
      <c r="IM46" s="41"/>
    </row>
    <row r="47" spans="3:243" s="14" customFormat="1" ht="15">
      <c r="C47" s="42"/>
      <c r="D47" s="42"/>
      <c r="E47" s="42"/>
      <c r="F47" s="42"/>
      <c r="G47" s="84"/>
      <c r="H47" s="42"/>
      <c r="I47" s="42"/>
      <c r="J47" s="42"/>
      <c r="K47" s="42"/>
      <c r="L47" s="91"/>
      <c r="M47" s="42"/>
      <c r="O47" s="42"/>
      <c r="BA47" s="42"/>
      <c r="BC47" s="42"/>
      <c r="IE47" s="15"/>
      <c r="IF47" s="15"/>
      <c r="IG47" s="15"/>
      <c r="IH47" s="15"/>
      <c r="II47" s="15"/>
    </row>
  </sheetData>
  <sheetProtection sheet="1" scenarios="1" formatColumns="0" selectLockedCells="1"/>
  <mergeCells count="8">
    <mergeCell ref="C46:BG46"/>
    <mergeCell ref="A9:BC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45">
      <formula1>IF(ISBLANK(F45),$A$3:$C$3,$B$3:$C$3)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IF(E45&lt;&gt;"Select",0,-1)</formula1>
      <formula2>IF(E45&lt;&gt;"Select",99.99,-1)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decimal" allowBlank="1" showInputMessage="1" showErrorMessage="1" promptTitle="Rate Entry" prompt="Please enter the Rate in Rupees for this item. " errorTitle="Invaid Entry" error="Only Numeric Values are allowed. " sqref="H39:H43">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45">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H13:H21 G13:G43">
      <formula1>0</formula1>
      <formula2>999999999999999</formula2>
    </dataValidation>
    <dataValidation type="list" allowBlank="1" showInputMessage="1" showErrorMessage="1" sqref="K13:K4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43 N15:O43 O14:P14">
      <formula1>0</formula1>
      <formula2>999999999999999</formula2>
    </dataValidation>
    <dataValidation type="list" allowBlank="1" showInputMessage="1" showErrorMessage="1" sqref="L41 L42 L13 L14 L15 L16 L17 L18 L19 L20 L21 L22 L23 L24 L25 L26 L27 L28 L29 L30 L31 L32 L33 L34 L35 L36 L37 L38 L39 L40 L43">
      <formula1>"INR"</formula1>
    </dataValidation>
    <dataValidation allowBlank="1" showInputMessage="1" showErrorMessage="1" promptTitle="Addition / Deduction" prompt="Please Choose the correct One" sqref="J13:J43"/>
    <dataValidation type="list" showInputMessage="1" showErrorMessage="1" sqref="I13:I43">
      <formula1>"Excess(+), Less(-)"</formula1>
    </dataValidation>
    <dataValidation type="decimal" allowBlank="1" showInputMessage="1" showErrorMessage="1" errorTitle="Invalid Entry" error="Only Numeric Values are allowed. " sqref="A13:A43">
      <formula1>0</formula1>
      <formula2>999999999999999</formula2>
    </dataValidation>
    <dataValidation allowBlank="1" showInputMessage="1" showErrorMessage="1" promptTitle="Itemcode/Make" prompt="Please enter text" sqref="C13:C43"/>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allowBlank="1" showInputMessage="1" showErrorMessage="1" promptTitle="Units" prompt="Please enter Units in text" sqref="E13:E43"/>
    <dataValidation type="decimal" allowBlank="1" showInputMessage="1" showErrorMessage="1" promptTitle="Quantity" prompt="Please enter the Quantity for this item. " errorTitle="Invalid Entry" error="Only Numeric Values are allowed. " sqref="F13 D13 F41:F4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4" t="s">
        <v>2</v>
      </c>
      <c r="F6" s="104"/>
      <c r="G6" s="104"/>
      <c r="H6" s="104"/>
      <c r="I6" s="104"/>
      <c r="J6" s="104"/>
      <c r="K6" s="104"/>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2014-12-11T06:40:55Z</cp:lastPrinted>
  <dcterms:created xsi:type="dcterms:W3CDTF">2009-01-30T06:42:42Z</dcterms:created>
  <dcterms:modified xsi:type="dcterms:W3CDTF">2018-03-22T11:41:15Z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Dge7Fuk36NmcPbUyLkdd2MkVl4Q=</vt:lpwstr>
  </property>
</Properties>
</file>